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им\Desktop\Садик\2023-2024\"/>
    </mc:Choice>
  </mc:AlternateContent>
  <bookViews>
    <workbookView xWindow="0" yWindow="0" windowWidth="19200" windowHeight="63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A45" i="1"/>
  <c r="F45" i="1"/>
  <c r="A46" i="1"/>
  <c r="F46" i="1"/>
  <c r="A47" i="1"/>
  <c r="F47" i="1"/>
  <c r="A44" i="1"/>
  <c r="F44" i="1"/>
  <c r="H43" i="1"/>
  <c r="F43" i="1"/>
  <c r="A43" i="1"/>
  <c r="H42" i="1"/>
  <c r="F42" i="1"/>
  <c r="A42" i="1"/>
  <c r="H41" i="1"/>
  <c r="F41" i="1"/>
  <c r="A41" i="1"/>
  <c r="H40" i="1"/>
  <c r="F40" i="1"/>
  <c r="A40" i="1"/>
  <c r="H39" i="1"/>
  <c r="F39" i="1"/>
  <c r="A39" i="1"/>
  <c r="H38" i="1"/>
  <c r="F38" i="1"/>
  <c r="A38" i="1"/>
  <c r="H37" i="1"/>
  <c r="F37" i="1"/>
  <c r="A37" i="1"/>
  <c r="H36" i="1"/>
  <c r="F36" i="1"/>
  <c r="A36" i="1"/>
  <c r="H35" i="1"/>
  <c r="F35" i="1"/>
  <c r="A35" i="1"/>
  <c r="H34" i="1"/>
  <c r="F34" i="1"/>
  <c r="A34" i="1"/>
  <c r="A33" i="1"/>
  <c r="H32" i="1"/>
  <c r="F32" i="1"/>
  <c r="A32" i="1"/>
  <c r="H31" i="1"/>
  <c r="F31" i="1"/>
  <c r="A31" i="1"/>
  <c r="H30" i="1"/>
  <c r="F30" i="1"/>
  <c r="A30" i="1"/>
  <c r="H29" i="1"/>
  <c r="F29" i="1"/>
  <c r="A29" i="1"/>
  <c r="H28" i="1"/>
  <c r="F28" i="1"/>
  <c r="A28" i="1"/>
  <c r="H27" i="1"/>
  <c r="F27" i="1"/>
  <c r="A27" i="1"/>
  <c r="H26" i="1"/>
  <c r="F26" i="1"/>
  <c r="A26" i="1"/>
  <c r="H25" i="1"/>
  <c r="F25" i="1"/>
  <c r="A25" i="1"/>
  <c r="H24" i="1"/>
  <c r="F24" i="1"/>
  <c r="A24" i="1"/>
  <c r="H23" i="1"/>
  <c r="F23" i="1"/>
  <c r="A23" i="1"/>
  <c r="H22" i="1"/>
  <c r="F22" i="1"/>
  <c r="A22" i="1"/>
  <c r="H21" i="1"/>
  <c r="F21" i="1"/>
  <c r="A21" i="1"/>
  <c r="H20" i="1"/>
  <c r="F20" i="1"/>
  <c r="A20" i="1"/>
  <c r="H19" i="1"/>
  <c r="F19" i="1"/>
  <c r="A19" i="1"/>
  <c r="H18" i="1"/>
  <c r="F18" i="1"/>
  <c r="A18" i="1"/>
  <c r="H17" i="1"/>
  <c r="F17" i="1"/>
  <c r="A17" i="1"/>
  <c r="H16" i="1"/>
  <c r="F16" i="1"/>
  <c r="A16" i="1"/>
  <c r="H15" i="1"/>
  <c r="F15" i="1"/>
  <c r="A15" i="1"/>
  <c r="H14" i="1"/>
  <c r="F14" i="1"/>
  <c r="A14" i="1"/>
  <c r="H13" i="1"/>
  <c r="F13" i="1"/>
  <c r="A13" i="1"/>
  <c r="H12" i="1"/>
  <c r="F12" i="1"/>
  <c r="A12" i="1"/>
  <c r="H11" i="1"/>
  <c r="F11" i="1"/>
  <c r="A11" i="1"/>
  <c r="H10" i="1"/>
  <c r="F10" i="1"/>
  <c r="A10" i="1"/>
  <c r="H9" i="1"/>
  <c r="F9" i="1"/>
  <c r="A9" i="1"/>
  <c r="H8" i="1"/>
  <c r="F8" i="1"/>
  <c r="A8" i="1"/>
  <c r="H7" i="1"/>
  <c r="F7" i="1"/>
  <c r="A7" i="1"/>
  <c r="H6" i="1"/>
  <c r="F6" i="1"/>
  <c r="A6" i="1"/>
  <c r="H5" i="1"/>
  <c r="F5" i="1"/>
  <c r="A5" i="1"/>
  <c r="H4" i="1"/>
  <c r="F4" i="1"/>
  <c r="A4" i="1"/>
  <c r="H3" i="1"/>
  <c r="F3" i="1"/>
  <c r="A3" i="1"/>
  <c r="H2" i="1"/>
  <c r="G2" i="1"/>
  <c r="F2" i="1"/>
  <c r="A2" i="1"/>
</calcChain>
</file>

<file path=xl/sharedStrings.xml><?xml version="1.0" encoding="utf-8"?>
<sst xmlns="http://schemas.openxmlformats.org/spreadsheetml/2006/main" count="167" uniqueCount="155">
  <si>
    <t>ИИН</t>
  </si>
  <si>
    <t>Фамилия</t>
  </si>
  <si>
    <t>Имя</t>
  </si>
  <si>
    <t>Отчество</t>
  </si>
  <si>
    <t>Дата рождения</t>
  </si>
  <si>
    <t xml:space="preserve">Название группы </t>
  </si>
  <si>
    <t>Дата выбытия ]</t>
  </si>
  <si>
    <t xml:space="preserve">Дата прибытия
/зачисления </t>
  </si>
  <si>
    <t>БИСЕНБАЙ</t>
  </si>
  <si>
    <t>САЙЁРА</t>
  </si>
  <si>
    <t>АЗАМАТҚЫЗЫ</t>
  </si>
  <si>
    <t>БЕРІК</t>
  </si>
  <si>
    <t>ФАИЗА</t>
  </si>
  <si>
    <t>ЕЛДАРҚЫЗЫ</t>
  </si>
  <si>
    <t>ҚУАНЫШ</t>
  </si>
  <si>
    <t>КӨРКЕМ</t>
  </si>
  <si>
    <t>ЕРЛІКҚЫЗЫ</t>
  </si>
  <si>
    <t>ИСПУСИНОВА</t>
  </si>
  <si>
    <t>АЙЖАН</t>
  </si>
  <si>
    <t>АСХАТОВНА</t>
  </si>
  <si>
    <t>БИБІТ</t>
  </si>
  <si>
    <t>ИМРАН</t>
  </si>
  <si>
    <t>ЖІГЕРҰЛЫ</t>
  </si>
  <si>
    <t>АЖГУЛОВА</t>
  </si>
  <si>
    <t>АЙАРУ</t>
  </si>
  <si>
    <t>АСЫЛХАНОВНА</t>
  </si>
  <si>
    <t>АЙША</t>
  </si>
  <si>
    <t>ЕСЕНТАЙ</t>
  </si>
  <si>
    <t>ЕРТӨРЕ</t>
  </si>
  <si>
    <t>АЙДЫНҰЛЫ</t>
  </si>
  <si>
    <t>РЫСҚАЛИ</t>
  </si>
  <si>
    <t>РАМАЗАН</t>
  </si>
  <si>
    <t>ТАЛҒАТҰЛЫ</t>
  </si>
  <si>
    <t>ДОСМЫРЗА</t>
  </si>
  <si>
    <t>ТӨРЕХАН</t>
  </si>
  <si>
    <t>АЙБОЛАТҰЛЫ</t>
  </si>
  <si>
    <t>РАХИМ</t>
  </si>
  <si>
    <t>ҚАЙСАР</t>
  </si>
  <si>
    <t>АБАЙ</t>
  </si>
  <si>
    <t>ДАЯНА</t>
  </si>
  <si>
    <t>РИНАТҰЛЫ</t>
  </si>
  <si>
    <t>БАҚЫТ</t>
  </si>
  <si>
    <t>ЖАСИЯ</t>
  </si>
  <si>
    <t>САМАТҚЫЗЫ</t>
  </si>
  <si>
    <t>АУҚАТ</t>
  </si>
  <si>
    <t>ТОМИРИС</t>
  </si>
  <si>
    <t>ЖҰМАНИЯЗҚЫЗЫ</t>
  </si>
  <si>
    <t>САЛАУАТ</t>
  </si>
  <si>
    <t>АҢСАР</t>
  </si>
  <si>
    <t>САФУАНҰЛЫ</t>
  </si>
  <si>
    <t>САРСЕН</t>
  </si>
  <si>
    <t>САМИРА</t>
  </si>
  <si>
    <t>НҰРЛЫБЕКҚЫЗЫ</t>
  </si>
  <si>
    <t>ӨТЕЛГЕН</t>
  </si>
  <si>
    <t>АЯНАТ</t>
  </si>
  <si>
    <t>ЕРКЕБҰЛАНҚЫЗЫ</t>
  </si>
  <si>
    <t>БИСЕНОВ</t>
  </si>
  <si>
    <t>БЕКСУЛТАН</t>
  </si>
  <si>
    <t>САТБАЕВИЧ</t>
  </si>
  <si>
    <t>ИСКАКОВА</t>
  </si>
  <si>
    <t>ЖАСТАЛАНОВНА</t>
  </si>
  <si>
    <t>ДУЛАТҰЛЫ</t>
  </si>
  <si>
    <t>АБДУЛЛА</t>
  </si>
  <si>
    <t>ХАСАНОВ</t>
  </si>
  <si>
    <t>ТЕМИРЛАНОВИЧ</t>
  </si>
  <si>
    <t>ТІЛЕК</t>
  </si>
  <si>
    <t>РЕНАТҚЫЗЫ</t>
  </si>
  <si>
    <t>САҒАДАТ</t>
  </si>
  <si>
    <t>НҰРСЕЙТҰЛЫ</t>
  </si>
  <si>
    <t>ТАЛҒАТ</t>
  </si>
  <si>
    <t>АСИНАТ</t>
  </si>
  <si>
    <t>САҒЫНДЫҚҚЫЗЫ</t>
  </si>
  <si>
    <t>МЕҢСИТ</t>
  </si>
  <si>
    <t>НҰРИСЛАМ</t>
  </si>
  <si>
    <t>ЖАНБОЛАТҰЛЫ</t>
  </si>
  <si>
    <t>ЖАНАТ</t>
  </si>
  <si>
    <t>КӘУСАР</t>
  </si>
  <si>
    <t>ОРЫНБАСАРҚЫЗЫ</t>
  </si>
  <si>
    <t>ЗМЕУ</t>
  </si>
  <si>
    <t>СОФЬЯ</t>
  </si>
  <si>
    <t>АЛЕКСЕЕВНА</t>
  </si>
  <si>
    <t>АЛТЫНБЕК</t>
  </si>
  <si>
    <t>БЕКНАЗАР</t>
  </si>
  <si>
    <t>СҰЛТАНБЕКҰЛЫ</t>
  </si>
  <si>
    <t>НҰРКЕН</t>
  </si>
  <si>
    <t>ҰЛАН</t>
  </si>
  <si>
    <t>НҰРДӘУЛЕТҰЛЫ</t>
  </si>
  <si>
    <t>ОРЫНҒАЛИ</t>
  </si>
  <si>
    <t>СҰЛТАН</t>
  </si>
  <si>
    <t>САБИТҰЛЫ</t>
  </si>
  <si>
    <t>АТОЛЛА</t>
  </si>
  <si>
    <t>АҚЖАН</t>
  </si>
  <si>
    <t>ЕРБОЛҚЫЗЫ</t>
  </si>
  <si>
    <t>2022-07-14T00:00:00</t>
  </si>
  <si>
    <t>2023-06-05T00:00:00</t>
  </si>
  <si>
    <t>ТИКАН</t>
  </si>
  <si>
    <t>АМИРЛАН</t>
  </si>
  <si>
    <t>НУРЛАНОВИЧ</t>
  </si>
  <si>
    <t>КУРДЮКОВ</t>
  </si>
  <si>
    <t>ЭМИЛЬ</t>
  </si>
  <si>
    <t>ИЛЬИЧ</t>
  </si>
  <si>
    <t>ГАЗЕЗОВ</t>
  </si>
  <si>
    <t>ИСЛАМ</t>
  </si>
  <si>
    <t>АЙБОЛАТ</t>
  </si>
  <si>
    <t>АЙЗЕРЕ</t>
  </si>
  <si>
    <t>АЙДЫНҚЫЗЫ</t>
  </si>
  <si>
    <t>САЙЛАУ</t>
  </si>
  <si>
    <t>КАМИЛЛА</t>
  </si>
  <si>
    <t>РИНАТҚЫЗЫ</t>
  </si>
  <si>
    <t>ЖАСҰЛАН</t>
  </si>
  <si>
    <t>ИБРАҺИМ</t>
  </si>
  <si>
    <t>ТҰРАРБЕКҰЛЫ</t>
  </si>
  <si>
    <t>НҰРБОЛАТ</t>
  </si>
  <si>
    <t>БЕКНҰР</t>
  </si>
  <si>
    <t>АСЫЛАНБЕКҰЛЫ</t>
  </si>
  <si>
    <t>БОЛМОСОВ</t>
  </si>
  <si>
    <t>ЕГОР</t>
  </si>
  <si>
    <t>АЛЕКСЕЕВИЧ</t>
  </si>
  <si>
    <t>МАЗИМОВ</t>
  </si>
  <si>
    <t>АЛИ</t>
  </si>
  <si>
    <t>ДАРХАНОВИЧ</t>
  </si>
  <si>
    <t>ЯСИНА</t>
  </si>
  <si>
    <t>БОРАШЕВА</t>
  </si>
  <si>
    <t>ИНЖУ</t>
  </si>
  <si>
    <t>АКЫЛБЕКОВНА</t>
  </si>
  <si>
    <t>ЖАҚСЫҒҰЛ</t>
  </si>
  <si>
    <t>ЛЕЙЛА</t>
  </si>
  <si>
    <t>ТЕМІРЛАНҚЫЗЫ</t>
  </si>
  <si>
    <t>РАЙҰЛЫ</t>
  </si>
  <si>
    <t>РАХМАН</t>
  </si>
  <si>
    <t>ШАБАЗ</t>
  </si>
  <si>
    <t>АСЫЛЫМ</t>
  </si>
  <si>
    <t>БЕРКІНҚЫЗЫ</t>
  </si>
  <si>
    <t>ҚАЛАМҒАЛИ</t>
  </si>
  <si>
    <t>МИРҒАЛИҚЫЗЫ</t>
  </si>
  <si>
    <t>АЙТБЕК</t>
  </si>
  <si>
    <t>АЙСЕЗІМ</t>
  </si>
  <si>
    <t>АСҚАРҚЫЗЫ</t>
  </si>
  <si>
    <t>САНСЫЗБАЙ</t>
  </si>
  <si>
    <t>ӘЛИШЕРҰЛЫ</t>
  </si>
  <si>
    <t>НҰРЛАН</t>
  </si>
  <si>
    <t>МӘРИЯМ</t>
  </si>
  <si>
    <t>МЕЙРАМБЕКҚЫЗЫ</t>
  </si>
  <si>
    <t>БИҒАЛИ</t>
  </si>
  <si>
    <t>АДИЛЯ</t>
  </si>
  <si>
    <t>ӘДІЛҚЫЗЫ</t>
  </si>
  <si>
    <t>АСЕТ</t>
  </si>
  <si>
    <t>САБИНА</t>
  </si>
  <si>
    <t>МАНАСҚЫЗЫ</t>
  </si>
  <si>
    <t>ОБРЕЗКОВА</t>
  </si>
  <si>
    <t>РАЙАНА</t>
  </si>
  <si>
    <t>ВЯЧЕСЛАВОВНА</t>
  </si>
  <si>
    <t>ЕРКІМБАЙ</t>
  </si>
  <si>
    <t>ӘМІР</t>
  </si>
  <si>
    <t>ЖАСЫЛАНҰЛЫ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</si>
</sst>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41" workbookViewId="0">
      <selection activeCell="F55" sqref="F55"/>
    </sheetView>
  </sheetViews>
  <sheetFormatPr defaultRowHeight="14.5" x14ac:dyDescent="0.35"/>
  <cols>
    <col min="1" max="1" width="13.81640625" customWidth="1"/>
    <col min="2" max="2" width="13.7265625" customWidth="1"/>
    <col min="3" max="3" width="16.453125" customWidth="1"/>
    <col min="4" max="4" width="15.54296875" customWidth="1"/>
    <col min="5" max="5" width="17.54296875" customWidth="1"/>
    <col min="6" max="6" width="24.7265625" customWidth="1"/>
    <col min="7" max="7" width="20" customWidth="1"/>
    <col min="8" max="8" width="18.26953125" customWidth="1"/>
  </cols>
  <sheetData>
    <row r="1" spans="1:8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7</v>
      </c>
      <c r="G1" s="1" t="s">
        <v>5</v>
      </c>
      <c r="H1" s="1" t="s">
        <v>6</v>
      </c>
    </row>
    <row r="2" spans="1:8" x14ac:dyDescent="0.35">
      <c r="A2" s="1" t="str">
        <f>"210115651588"</f>
        <v>210115651588</v>
      </c>
      <c r="B2" s="1" t="s">
        <v>8</v>
      </c>
      <c r="C2" s="1" t="s">
        <v>9</v>
      </c>
      <c r="D2" s="1" t="s">
        <v>10</v>
      </c>
      <c r="E2" s="3">
        <v>44211</v>
      </c>
      <c r="F2" s="1" t="str">
        <f>"2022-07-01T00:00:00"</f>
        <v>2022-07-01T00:00:00</v>
      </c>
      <c r="G2" s="1" t="str">
        <f>"Балапан"</f>
        <v>Балапан</v>
      </c>
      <c r="H2" s="1" t="str">
        <f>"2023-08-02T00:00:00"</f>
        <v>2023-08-02T00:00:00</v>
      </c>
    </row>
    <row r="3" spans="1:8" x14ac:dyDescent="0.35">
      <c r="A3" s="1" t="str">
        <f>"201007656344"</f>
        <v>201007656344</v>
      </c>
      <c r="B3" s="1" t="s">
        <v>11</v>
      </c>
      <c r="C3" s="1" t="s">
        <v>12</v>
      </c>
      <c r="D3" s="1" t="s">
        <v>13</v>
      </c>
      <c r="E3" s="3">
        <v>44111</v>
      </c>
      <c r="F3" s="1" t="str">
        <f>"2022-09-01T00:00:00"</f>
        <v>2022-09-01T00:00:00</v>
      </c>
      <c r="G3" s="1" t="str">
        <f t="shared" ref="G3:G55" si="0">"Балапан"</f>
        <v>Балапан</v>
      </c>
      <c r="H3" s="1" t="str">
        <f>"2023-05-23T00:00:00"</f>
        <v>2023-05-23T00:00:00</v>
      </c>
    </row>
    <row r="4" spans="1:8" x14ac:dyDescent="0.35">
      <c r="A4" s="1" t="str">
        <f>"210210654013"</f>
        <v>210210654013</v>
      </c>
      <c r="B4" s="1" t="s">
        <v>14</v>
      </c>
      <c r="C4" s="1" t="s">
        <v>15</v>
      </c>
      <c r="D4" s="1" t="s">
        <v>16</v>
      </c>
      <c r="E4" s="3">
        <v>44237</v>
      </c>
      <c r="F4" s="1" t="str">
        <f>"2022-09-05T00:00:00"</f>
        <v>2022-09-05T00:00:00</v>
      </c>
      <c r="G4" s="1" t="str">
        <f t="shared" si="0"/>
        <v>Балапан</v>
      </c>
      <c r="H4" s="1" t="str">
        <f>"2023-03-14T00:00:00"</f>
        <v>2023-03-14T00:00:00</v>
      </c>
    </row>
    <row r="5" spans="1:8" x14ac:dyDescent="0.35">
      <c r="A5" s="1" t="str">
        <f>"210418652622"</f>
        <v>210418652622</v>
      </c>
      <c r="B5" s="1" t="s">
        <v>17</v>
      </c>
      <c r="C5" s="1" t="s">
        <v>18</v>
      </c>
      <c r="D5" s="1" t="s">
        <v>19</v>
      </c>
      <c r="E5" s="3">
        <v>44304</v>
      </c>
      <c r="F5" s="1" t="str">
        <f>"2022-09-05T00:00:00"</f>
        <v>2022-09-05T00:00:00</v>
      </c>
      <c r="G5" s="1" t="str">
        <f t="shared" si="0"/>
        <v>Балапан</v>
      </c>
      <c r="H5" s="1" t="str">
        <f>"2023-02-22T00:00:00"</f>
        <v>2023-02-22T00:00:00</v>
      </c>
    </row>
    <row r="6" spans="1:8" x14ac:dyDescent="0.35">
      <c r="A6" s="1" t="str">
        <f>"211101552873"</f>
        <v>211101552873</v>
      </c>
      <c r="B6" s="1" t="s">
        <v>20</v>
      </c>
      <c r="C6" s="1" t="s">
        <v>21</v>
      </c>
      <c r="D6" s="1" t="s">
        <v>22</v>
      </c>
      <c r="E6" s="3">
        <v>44501</v>
      </c>
      <c r="F6" s="4" t="str">
        <f>"2023-09-28T00:00:00"</f>
        <v>2023-09-28T00:00:00</v>
      </c>
      <c r="G6" s="1" t="str">
        <f t="shared" si="0"/>
        <v>Балапан</v>
      </c>
      <c r="H6" s="1" t="str">
        <f>"2023-12-28T00:00:00"</f>
        <v>2023-12-28T00:00:00</v>
      </c>
    </row>
    <row r="7" spans="1:8" x14ac:dyDescent="0.35">
      <c r="A7" s="1" t="str">
        <f>"211016653063"</f>
        <v>211016653063</v>
      </c>
      <c r="B7" s="1" t="s">
        <v>23</v>
      </c>
      <c r="C7" s="1" t="s">
        <v>24</v>
      </c>
      <c r="D7" s="1" t="s">
        <v>25</v>
      </c>
      <c r="E7" s="3">
        <v>44485</v>
      </c>
      <c r="F7" s="4" t="str">
        <f>"2023-09-27T00:00:00"</f>
        <v>2023-09-27T00:00:00</v>
      </c>
      <c r="G7" s="1" t="str">
        <f t="shared" si="0"/>
        <v>Балапан</v>
      </c>
      <c r="H7" s="1" t="str">
        <f>"2023-12-12T00:00:00"</f>
        <v>2023-12-12T00:00:00</v>
      </c>
    </row>
    <row r="8" spans="1:8" x14ac:dyDescent="0.35">
      <c r="A8" s="1" t="str">
        <f>"220117654085"</f>
        <v>220117654085</v>
      </c>
      <c r="B8" s="1" t="s">
        <v>10</v>
      </c>
      <c r="C8" s="1" t="s">
        <v>26</v>
      </c>
      <c r="D8" s="1"/>
      <c r="E8" s="3">
        <v>44578</v>
      </c>
      <c r="F8" s="4" t="str">
        <f>"2023-08-15T00:00:00"</f>
        <v>2023-08-15T00:00:00</v>
      </c>
      <c r="G8" s="1" t="str">
        <f t="shared" si="0"/>
        <v>Балапан</v>
      </c>
      <c r="H8" s="1" t="str">
        <f>"2024-11-14T16:14:00"</f>
        <v>2024-11-14T16:14:00</v>
      </c>
    </row>
    <row r="9" spans="1:8" x14ac:dyDescent="0.35">
      <c r="A9" s="1" t="str">
        <f>"210313552516"</f>
        <v>210313552516</v>
      </c>
      <c r="B9" s="1" t="s">
        <v>27</v>
      </c>
      <c r="C9" s="1" t="s">
        <v>28</v>
      </c>
      <c r="D9" s="1" t="s">
        <v>29</v>
      </c>
      <c r="E9" s="3">
        <v>44268</v>
      </c>
      <c r="F9" s="4" t="str">
        <f>"2023-08-08T00:00:00"</f>
        <v>2023-08-08T00:00:00</v>
      </c>
      <c r="G9" s="1" t="str">
        <f t="shared" si="0"/>
        <v>Балапан</v>
      </c>
      <c r="H9" s="1" t="str">
        <f>"2024-08-22T15:34:00"</f>
        <v>2024-08-22T15:34:00</v>
      </c>
    </row>
    <row r="10" spans="1:8" x14ac:dyDescent="0.35">
      <c r="A10" s="1" t="str">
        <f>"210105552288"</f>
        <v>210105552288</v>
      </c>
      <c r="B10" s="1" t="s">
        <v>30</v>
      </c>
      <c r="C10" s="1" t="s">
        <v>31</v>
      </c>
      <c r="D10" s="1" t="s">
        <v>32</v>
      </c>
      <c r="E10" s="3">
        <v>44201</v>
      </c>
      <c r="F10" s="1" t="str">
        <f>"2022-08-26T00:00:00"</f>
        <v>2022-08-26T00:00:00</v>
      </c>
      <c r="G10" s="1" t="str">
        <f t="shared" si="0"/>
        <v>Балапан</v>
      </c>
      <c r="H10" s="1" t="str">
        <f>"2023-04-05T00:00:00"</f>
        <v>2023-04-05T00:00:00</v>
      </c>
    </row>
    <row r="11" spans="1:8" x14ac:dyDescent="0.35">
      <c r="A11" s="1" t="str">
        <f>"210316551762"</f>
        <v>210316551762</v>
      </c>
      <c r="B11" s="1" t="s">
        <v>33</v>
      </c>
      <c r="C11" s="1" t="s">
        <v>34</v>
      </c>
      <c r="D11" s="1" t="s">
        <v>35</v>
      </c>
      <c r="E11" s="3">
        <v>44271</v>
      </c>
      <c r="F11" s="1" t="str">
        <f>"2022-08-18T00:00:00"</f>
        <v>2022-08-18T00:00:00</v>
      </c>
      <c r="G11" s="1" t="str">
        <f t="shared" si="0"/>
        <v>Балапан</v>
      </c>
      <c r="H11" s="1" t="str">
        <f>"2023-05-29T00:00:00"</f>
        <v>2023-05-29T00:00:00</v>
      </c>
    </row>
    <row r="12" spans="1:8" x14ac:dyDescent="0.35">
      <c r="A12" s="1" t="str">
        <f>"210725550936"</f>
        <v>210725550936</v>
      </c>
      <c r="B12" s="1" t="s">
        <v>36</v>
      </c>
      <c r="C12" s="1" t="s">
        <v>37</v>
      </c>
      <c r="D12" s="1" t="s">
        <v>35</v>
      </c>
      <c r="E12" s="3">
        <v>44402</v>
      </c>
      <c r="F12" s="1" t="str">
        <f>"2022-12-26T00:00:00"</f>
        <v>2022-12-26T00:00:00</v>
      </c>
      <c r="G12" s="1" t="str">
        <f t="shared" si="0"/>
        <v>Балапан</v>
      </c>
      <c r="H12" s="1" t="str">
        <f>"2023-06-30T00:00:00"</f>
        <v>2023-06-30T00:00:00</v>
      </c>
    </row>
    <row r="13" spans="1:8" x14ac:dyDescent="0.35">
      <c r="A13" s="1" t="str">
        <f>"211008650719"</f>
        <v>211008650719</v>
      </c>
      <c r="B13" s="1" t="s">
        <v>38</v>
      </c>
      <c r="C13" s="1" t="s">
        <v>39</v>
      </c>
      <c r="D13" s="1" t="s">
        <v>10</v>
      </c>
      <c r="E13" s="3">
        <v>44477</v>
      </c>
      <c r="F13" s="1" t="str">
        <f>"2022-09-21T00:00:00"</f>
        <v>2022-09-21T00:00:00</v>
      </c>
      <c r="G13" s="1" t="str">
        <f t="shared" si="0"/>
        <v>Балапан</v>
      </c>
      <c r="H13" s="1" t="str">
        <f>"2023-02-01T00:00:00"</f>
        <v>2023-02-01T00:00:00</v>
      </c>
    </row>
    <row r="14" spans="1:8" x14ac:dyDescent="0.35">
      <c r="A14" s="1" t="str">
        <f>"210816557006"</f>
        <v>210816557006</v>
      </c>
      <c r="B14" s="1" t="s">
        <v>40</v>
      </c>
      <c r="C14" s="1" t="s">
        <v>37</v>
      </c>
      <c r="D14" s="1"/>
      <c r="E14" s="3">
        <v>44424</v>
      </c>
      <c r="F14" s="4" t="str">
        <f>"2023-02-06T00:00:00"</f>
        <v>2023-02-06T00:00:00</v>
      </c>
      <c r="G14" s="1" t="str">
        <f t="shared" si="0"/>
        <v>Балапан</v>
      </c>
      <c r="H14" s="1" t="str">
        <f>"2024-01-25T00:00:00"</f>
        <v>2024-01-25T00:00:00</v>
      </c>
    </row>
    <row r="15" spans="1:8" x14ac:dyDescent="0.35">
      <c r="A15" s="1" t="str">
        <f>"201219650299"</f>
        <v>201219650299</v>
      </c>
      <c r="B15" s="1" t="s">
        <v>41</v>
      </c>
      <c r="C15" s="1" t="s">
        <v>42</v>
      </c>
      <c r="D15" s="1" t="s">
        <v>43</v>
      </c>
      <c r="E15" s="3">
        <v>44184</v>
      </c>
      <c r="F15" s="4" t="str">
        <f>"2023-01-24T00:00:00"</f>
        <v>2023-01-24T00:00:00</v>
      </c>
      <c r="G15" s="1" t="str">
        <f t="shared" si="0"/>
        <v>Балапан</v>
      </c>
      <c r="H15" s="1" t="str">
        <f>"2023-04-25T00:00:00"</f>
        <v>2023-04-25T00:00:00</v>
      </c>
    </row>
    <row r="16" spans="1:8" x14ac:dyDescent="0.35">
      <c r="A16" s="1" t="str">
        <f>"210125652500"</f>
        <v>210125652500</v>
      </c>
      <c r="B16" s="1" t="s">
        <v>44</v>
      </c>
      <c r="C16" s="1" t="s">
        <v>45</v>
      </c>
      <c r="D16" s="1" t="s">
        <v>46</v>
      </c>
      <c r="E16" s="3">
        <v>44221</v>
      </c>
      <c r="F16" s="4" t="str">
        <f>"2023-02-13T00:00:00"</f>
        <v>2023-02-13T00:00:00</v>
      </c>
      <c r="G16" s="1" t="str">
        <f t="shared" si="0"/>
        <v>Балапан</v>
      </c>
      <c r="H16" s="1" t="str">
        <f>"2023-04-03T00:00:00"</f>
        <v>2023-04-03T00:00:00</v>
      </c>
    </row>
    <row r="17" spans="1:8" x14ac:dyDescent="0.35">
      <c r="A17" s="1" t="str">
        <f>"211031551895"</f>
        <v>211031551895</v>
      </c>
      <c r="B17" s="1" t="s">
        <v>47</v>
      </c>
      <c r="C17" s="1" t="s">
        <v>48</v>
      </c>
      <c r="D17" s="1" t="s">
        <v>49</v>
      </c>
      <c r="E17" s="3">
        <v>44500</v>
      </c>
      <c r="F17" s="4" t="str">
        <f>"2023-02-01T00:00:00"</f>
        <v>2023-02-01T00:00:00</v>
      </c>
      <c r="G17" s="1" t="str">
        <f t="shared" si="0"/>
        <v>Балапан</v>
      </c>
      <c r="H17" s="1" t="str">
        <f>"2024-08-05T10:48:00"</f>
        <v>2024-08-05T10:48:00</v>
      </c>
    </row>
    <row r="18" spans="1:8" x14ac:dyDescent="0.35">
      <c r="A18" s="1" t="str">
        <f>"210803656390"</f>
        <v>210803656390</v>
      </c>
      <c r="B18" s="1" t="s">
        <v>50</v>
      </c>
      <c r="C18" s="1" t="s">
        <v>51</v>
      </c>
      <c r="D18" s="1" t="s">
        <v>52</v>
      </c>
      <c r="E18" s="3">
        <v>44411</v>
      </c>
      <c r="F18" s="4" t="str">
        <f>"2023-02-24T00:00:00"</f>
        <v>2023-02-24T00:00:00</v>
      </c>
      <c r="G18" s="1" t="str">
        <f t="shared" si="0"/>
        <v>Балапан</v>
      </c>
      <c r="H18" s="1" t="str">
        <f>"2023-08-01T00:00:00"</f>
        <v>2023-08-01T00:00:00</v>
      </c>
    </row>
    <row r="19" spans="1:8" x14ac:dyDescent="0.35">
      <c r="A19" s="1" t="str">
        <f>"210625650661"</f>
        <v>210625650661</v>
      </c>
      <c r="B19" s="1" t="s">
        <v>53</v>
      </c>
      <c r="C19" s="1" t="s">
        <v>54</v>
      </c>
      <c r="D19" s="1" t="s">
        <v>55</v>
      </c>
      <c r="E19" s="3">
        <v>44372</v>
      </c>
      <c r="F19" s="4" t="str">
        <f>"2023-04-17T00:00:00"</f>
        <v>2023-04-17T00:00:00</v>
      </c>
      <c r="G19" s="1" t="str">
        <f t="shared" si="0"/>
        <v>Балапан</v>
      </c>
      <c r="H19" s="1" t="str">
        <f>"2023-09-27T00:00:00"</f>
        <v>2023-09-27T00:00:00</v>
      </c>
    </row>
    <row r="20" spans="1:8" x14ac:dyDescent="0.35">
      <c r="A20" s="1" t="str">
        <f>"210521551886"</f>
        <v>210521551886</v>
      </c>
      <c r="B20" s="1" t="s">
        <v>56</v>
      </c>
      <c r="C20" s="1" t="s">
        <v>57</v>
      </c>
      <c r="D20" s="1" t="s">
        <v>58</v>
      </c>
      <c r="E20" s="3">
        <v>44337</v>
      </c>
      <c r="F20" s="4" t="str">
        <f>"2023-04-07T00:00:00"</f>
        <v>2023-04-07T00:00:00</v>
      </c>
      <c r="G20" s="1" t="str">
        <f t="shared" si="0"/>
        <v>Балапан</v>
      </c>
      <c r="H20" s="1" t="str">
        <f>"2023-04-13T00:00:00"</f>
        <v>2023-04-13T00:00:00</v>
      </c>
    </row>
    <row r="21" spans="1:8" x14ac:dyDescent="0.35">
      <c r="A21" s="1" t="str">
        <f>"210807652270"</f>
        <v>210807652270</v>
      </c>
      <c r="B21" s="1" t="s">
        <v>59</v>
      </c>
      <c r="C21" s="1" t="s">
        <v>45</v>
      </c>
      <c r="D21" s="1" t="s">
        <v>60</v>
      </c>
      <c r="E21" s="3">
        <v>44415</v>
      </c>
      <c r="F21" s="4" t="str">
        <f>"2023-04-25T00:00:00"</f>
        <v>2023-04-25T00:00:00</v>
      </c>
      <c r="G21" s="1" t="str">
        <f t="shared" si="0"/>
        <v>Балапан</v>
      </c>
      <c r="H21" s="1" t="str">
        <f>"2024-01-22T00:00:00"</f>
        <v>2024-01-22T00:00:00</v>
      </c>
    </row>
    <row r="22" spans="1:8" x14ac:dyDescent="0.35">
      <c r="A22" s="1" t="str">
        <f>"211228556143"</f>
        <v>211228556143</v>
      </c>
      <c r="B22" s="1" t="s">
        <v>61</v>
      </c>
      <c r="C22" s="1" t="s">
        <v>62</v>
      </c>
      <c r="D22" s="1"/>
      <c r="E22" s="3">
        <v>44558</v>
      </c>
      <c r="F22" s="4" t="str">
        <f>"2023-05-29T00:00:00"</f>
        <v>2023-05-29T00:00:00</v>
      </c>
      <c r="G22" s="1" t="str">
        <f t="shared" si="0"/>
        <v>Балапан</v>
      </c>
      <c r="H22" s="1" t="str">
        <f>"2024-11-07T17:28:00"</f>
        <v>2024-11-07T17:28:00</v>
      </c>
    </row>
    <row r="23" spans="1:8" x14ac:dyDescent="0.35">
      <c r="A23" s="1" t="str">
        <f>"211007554442"</f>
        <v>211007554442</v>
      </c>
      <c r="B23" s="1" t="s">
        <v>63</v>
      </c>
      <c r="C23" s="1" t="s">
        <v>21</v>
      </c>
      <c r="D23" s="1" t="s">
        <v>64</v>
      </c>
      <c r="E23" s="3">
        <v>44476</v>
      </c>
      <c r="F23" s="4" t="str">
        <f>"2023-06-12T00:00:00"</f>
        <v>2023-06-12T00:00:00</v>
      </c>
      <c r="G23" s="1" t="str">
        <f t="shared" si="0"/>
        <v>Балапан</v>
      </c>
      <c r="H23" s="1" t="str">
        <f>"2023-08-07T00:00:00"</f>
        <v>2023-08-07T00:00:00</v>
      </c>
    </row>
    <row r="24" spans="1:8" x14ac:dyDescent="0.35">
      <c r="A24" s="1" t="str">
        <f>"220605650238"</f>
        <v>220605650238</v>
      </c>
      <c r="B24" s="1" t="s">
        <v>65</v>
      </c>
      <c r="C24" s="1" t="s">
        <v>45</v>
      </c>
      <c r="D24" s="1" t="s">
        <v>66</v>
      </c>
      <c r="E24" s="3">
        <v>44717</v>
      </c>
      <c r="F24" s="4" t="str">
        <f>"2023-06-23T00:00:00"</f>
        <v>2023-06-23T00:00:00</v>
      </c>
      <c r="G24" s="1" t="str">
        <f t="shared" si="0"/>
        <v>Балапан</v>
      </c>
      <c r="H24" s="1" t="str">
        <f>"2023-09-27T00:00:00"</f>
        <v>2023-09-27T00:00:00</v>
      </c>
    </row>
    <row r="25" spans="1:8" x14ac:dyDescent="0.35">
      <c r="A25" s="1" t="str">
        <f>"220418553478"</f>
        <v>220418553478</v>
      </c>
      <c r="B25" s="1" t="s">
        <v>11</v>
      </c>
      <c r="C25" s="1" t="s">
        <v>67</v>
      </c>
      <c r="D25" s="1" t="s">
        <v>68</v>
      </c>
      <c r="E25" s="3">
        <v>44669</v>
      </c>
      <c r="F25" s="4" t="str">
        <f>"2023-07-03T00:00:00"</f>
        <v>2023-07-03T00:00:00</v>
      </c>
      <c r="G25" s="1" t="str">
        <f t="shared" si="0"/>
        <v>Балапан</v>
      </c>
      <c r="H25" s="1" t="str">
        <f>"2024-04-09T13:54:00"</f>
        <v>2024-04-09T13:54:00</v>
      </c>
    </row>
    <row r="26" spans="1:8" x14ac:dyDescent="0.35">
      <c r="A26" s="1" t="str">
        <f>"220503650372"</f>
        <v>220503650372</v>
      </c>
      <c r="B26" s="1" t="s">
        <v>69</v>
      </c>
      <c r="C26" s="1" t="s">
        <v>70</v>
      </c>
      <c r="D26" s="1" t="s">
        <v>71</v>
      </c>
      <c r="E26" s="3">
        <v>44684</v>
      </c>
      <c r="F26" s="4" t="str">
        <f>"2023-08-29T00:00:00"</f>
        <v>2023-08-29T00:00:00</v>
      </c>
      <c r="G26" s="1" t="str">
        <f t="shared" si="0"/>
        <v>Балапан</v>
      </c>
      <c r="H26" s="1" t="str">
        <f>"2025-11-05T14:34:00"</f>
        <v>2025-11-05T14:34:00</v>
      </c>
    </row>
    <row r="27" spans="1:8" x14ac:dyDescent="0.35">
      <c r="A27" s="1" t="str">
        <f>"220328551948"</f>
        <v>220328551948</v>
      </c>
      <c r="B27" s="1" t="s">
        <v>72</v>
      </c>
      <c r="C27" s="1" t="s">
        <v>73</v>
      </c>
      <c r="D27" s="1" t="s">
        <v>74</v>
      </c>
      <c r="E27" s="3">
        <v>44648</v>
      </c>
      <c r="F27" s="4" t="str">
        <f>"2023-09-05T00:00:00"</f>
        <v>2023-09-05T00:00:00</v>
      </c>
      <c r="G27" s="1" t="str">
        <f t="shared" si="0"/>
        <v>Балапан</v>
      </c>
      <c r="H27" s="1" t="str">
        <f>"2024-12-20T18:37:00"</f>
        <v>2024-12-20T18:37:00</v>
      </c>
    </row>
    <row r="28" spans="1:8" x14ac:dyDescent="0.35">
      <c r="A28" s="1" t="str">
        <f>"220422650719"</f>
        <v>220422650719</v>
      </c>
      <c r="B28" s="1" t="s">
        <v>75</v>
      </c>
      <c r="C28" s="1" t="s">
        <v>76</v>
      </c>
      <c r="D28" s="1" t="s">
        <v>77</v>
      </c>
      <c r="E28" s="3">
        <v>44673</v>
      </c>
      <c r="F28" s="4" t="str">
        <f>"2023-12-12T00:00:00"</f>
        <v>2023-12-12T00:00:00</v>
      </c>
      <c r="G28" s="1" t="str">
        <f t="shared" si="0"/>
        <v>Балапан</v>
      </c>
      <c r="H28" s="1" t="str">
        <f>"2024-08-07T00:20:00"</f>
        <v>2024-08-07T00:20:00</v>
      </c>
    </row>
    <row r="29" spans="1:8" x14ac:dyDescent="0.35">
      <c r="A29" s="1" t="str">
        <f>"220508650270"</f>
        <v>220508650270</v>
      </c>
      <c r="B29" s="1" t="s">
        <v>78</v>
      </c>
      <c r="C29" s="1" t="s">
        <v>79</v>
      </c>
      <c r="D29" s="1" t="s">
        <v>80</v>
      </c>
      <c r="E29" s="3">
        <v>44689</v>
      </c>
      <c r="F29" s="4" t="str">
        <f>"2023-12-28T00:00:00"</f>
        <v>2023-12-28T00:00:00</v>
      </c>
      <c r="G29" s="1" t="str">
        <f t="shared" si="0"/>
        <v>Балапан</v>
      </c>
      <c r="H29" s="1" t="str">
        <f>"2024-08-02T15:33:00"</f>
        <v>2024-08-02T15:33:00</v>
      </c>
    </row>
    <row r="30" spans="1:8" x14ac:dyDescent="0.35">
      <c r="A30" s="1" t="str">
        <f>"220311550642"</f>
        <v>220311550642</v>
      </c>
      <c r="B30" s="1" t="s">
        <v>81</v>
      </c>
      <c r="C30" s="1" t="s">
        <v>82</v>
      </c>
      <c r="D30" s="1" t="s">
        <v>83</v>
      </c>
      <c r="E30" s="3">
        <v>44631</v>
      </c>
      <c r="F30" s="4" t="str">
        <f>"2023-06-23T00:00:00"</f>
        <v>2023-06-23T00:00:00</v>
      </c>
      <c r="G30" s="1" t="str">
        <f t="shared" si="0"/>
        <v>Балапан</v>
      </c>
      <c r="H30" s="1" t="str">
        <f>"2024-02-08T13:50:00"</f>
        <v>2024-02-08T13:50:00</v>
      </c>
    </row>
    <row r="31" spans="1:8" x14ac:dyDescent="0.35">
      <c r="A31" s="1" t="str">
        <f>"210726554042"</f>
        <v>210726554042</v>
      </c>
      <c r="B31" s="1" t="s">
        <v>84</v>
      </c>
      <c r="C31" s="1" t="s">
        <v>85</v>
      </c>
      <c r="D31" s="1" t="s">
        <v>86</v>
      </c>
      <c r="E31" s="3">
        <v>44403</v>
      </c>
      <c r="F31" s="4" t="str">
        <f>"2023-07-24T00:00:00"</f>
        <v>2023-07-24T00:00:00</v>
      </c>
      <c r="G31" s="1" t="str">
        <f t="shared" si="0"/>
        <v>Балапан</v>
      </c>
      <c r="H31" s="1" t="str">
        <f>"2024-02-08T13:49:00"</f>
        <v>2024-02-08T13:49:00</v>
      </c>
    </row>
    <row r="32" spans="1:8" x14ac:dyDescent="0.35">
      <c r="A32" s="1" t="str">
        <f>"201128554343"</f>
        <v>201128554343</v>
      </c>
      <c r="B32" s="1" t="s">
        <v>87</v>
      </c>
      <c r="C32" s="1" t="s">
        <v>88</v>
      </c>
      <c r="D32" s="1" t="s">
        <v>89</v>
      </c>
      <c r="E32" s="3">
        <v>44163</v>
      </c>
      <c r="F32" s="1" t="str">
        <f>"2022-09-06T00:00:00"</f>
        <v>2022-09-06T00:00:00</v>
      </c>
      <c r="G32" s="1" t="str">
        <f t="shared" si="0"/>
        <v>Балапан</v>
      </c>
      <c r="H32" s="1" t="str">
        <f>"2023-04-06T00:00:00"</f>
        <v>2023-04-06T00:00:00</v>
      </c>
    </row>
    <row r="33" spans="1:8" x14ac:dyDescent="0.35">
      <c r="A33" s="1" t="str">
        <f>"210115652902"</f>
        <v>210115652902</v>
      </c>
      <c r="B33" s="1" t="s">
        <v>90</v>
      </c>
      <c r="C33" s="1" t="s">
        <v>91</v>
      </c>
      <c r="D33" s="1" t="s">
        <v>92</v>
      </c>
      <c r="E33" s="3">
        <v>44211</v>
      </c>
      <c r="F33" s="1" t="s">
        <v>93</v>
      </c>
      <c r="G33" s="1" t="str">
        <f t="shared" si="0"/>
        <v>Балапан</v>
      </c>
      <c r="H33" s="1" t="s">
        <v>94</v>
      </c>
    </row>
    <row r="34" spans="1:8" x14ac:dyDescent="0.35">
      <c r="A34" s="1" t="str">
        <f>"200929556239"</f>
        <v>200929556239</v>
      </c>
      <c r="B34" s="1" t="s">
        <v>95</v>
      </c>
      <c r="C34" s="1" t="s">
        <v>96</v>
      </c>
      <c r="D34" s="1" t="s">
        <v>97</v>
      </c>
      <c r="E34" s="3">
        <v>44103</v>
      </c>
      <c r="F34" s="4" t="str">
        <f>"2023-03-10T00:00:00"</f>
        <v>2023-03-10T00:00:00</v>
      </c>
      <c r="G34" s="1" t="str">
        <f t="shared" si="0"/>
        <v>Балапан</v>
      </c>
      <c r="H34" s="1" t="str">
        <f>"2024-11-14T16:15:00"</f>
        <v>2024-11-14T16:15:00</v>
      </c>
    </row>
    <row r="35" spans="1:8" x14ac:dyDescent="0.35">
      <c r="A35" s="1" t="str">
        <f>"210216553209"</f>
        <v>210216553209</v>
      </c>
      <c r="B35" s="1" t="s">
        <v>98</v>
      </c>
      <c r="C35" s="1" t="s">
        <v>99</v>
      </c>
      <c r="D35" s="1" t="s">
        <v>100</v>
      </c>
      <c r="E35" s="3">
        <v>44243</v>
      </c>
      <c r="F35" s="4" t="str">
        <f>"2023-06-07T00:00:00"</f>
        <v>2023-06-07T00:00:00</v>
      </c>
      <c r="G35" s="1" t="str">
        <f t="shared" si="0"/>
        <v>Балапан</v>
      </c>
      <c r="H35" s="1" t="str">
        <f>"2025-03-07T16:47:00"</f>
        <v>2025-03-07T16:47:00</v>
      </c>
    </row>
    <row r="36" spans="1:8" x14ac:dyDescent="0.35">
      <c r="A36" s="1" t="str">
        <f>"211126556347"</f>
        <v>211126556347</v>
      </c>
      <c r="B36" s="1" t="s">
        <v>101</v>
      </c>
      <c r="C36" s="1" t="s">
        <v>102</v>
      </c>
      <c r="D36" s="1"/>
      <c r="E36" s="3">
        <v>44526</v>
      </c>
      <c r="F36" s="4" t="str">
        <f>"2023-05-02T00:00:00"</f>
        <v>2023-05-02T00:00:00</v>
      </c>
      <c r="G36" s="1" t="str">
        <f t="shared" si="0"/>
        <v>Балапан</v>
      </c>
      <c r="H36" s="1" t="str">
        <f>"2025-11-25T17:25:00"</f>
        <v>2025-11-25T17:25:00</v>
      </c>
    </row>
    <row r="37" spans="1:8" x14ac:dyDescent="0.35">
      <c r="A37" s="1" t="str">
        <f>"210416655180"</f>
        <v>210416655180</v>
      </c>
      <c r="B37" s="1" t="s">
        <v>103</v>
      </c>
      <c r="C37" s="1" t="s">
        <v>104</v>
      </c>
      <c r="D37" s="1" t="s">
        <v>105</v>
      </c>
      <c r="E37" s="3">
        <v>44302</v>
      </c>
      <c r="F37" s="4" t="str">
        <f>"2023-08-07T00:00:00"</f>
        <v>2023-08-07T00:00:00</v>
      </c>
      <c r="G37" s="1" t="str">
        <f t="shared" si="0"/>
        <v>Балапан</v>
      </c>
      <c r="H37" s="1" t="str">
        <f>"2024-12-10T15:21:00"</f>
        <v>2024-12-10T15:21:00</v>
      </c>
    </row>
    <row r="38" spans="1:8" x14ac:dyDescent="0.35">
      <c r="A38" s="1" t="str">
        <f>"210221652126"</f>
        <v>210221652126</v>
      </c>
      <c r="B38" s="1" t="s">
        <v>106</v>
      </c>
      <c r="C38" s="1" t="s">
        <v>107</v>
      </c>
      <c r="D38" s="1" t="s">
        <v>108</v>
      </c>
      <c r="E38" s="3">
        <v>44248</v>
      </c>
      <c r="F38" s="4" t="str">
        <f>"2023-09-08T00:00:00"</f>
        <v>2023-09-08T00:00:00</v>
      </c>
      <c r="G38" s="1" t="str">
        <f t="shared" si="0"/>
        <v>Балапан</v>
      </c>
      <c r="H38" s="1" t="str">
        <f>"2024-11-07T18:30:00"</f>
        <v>2024-11-07T18:30:00</v>
      </c>
    </row>
    <row r="39" spans="1:8" x14ac:dyDescent="0.35">
      <c r="A39" s="1" t="str">
        <f>"210308552122"</f>
        <v>210308552122</v>
      </c>
      <c r="B39" s="1" t="s">
        <v>109</v>
      </c>
      <c r="C39" s="1" t="s">
        <v>110</v>
      </c>
      <c r="D39" s="1" t="s">
        <v>111</v>
      </c>
      <c r="E39" s="3">
        <v>44263</v>
      </c>
      <c r="F39" s="4" t="str">
        <f>"2023-09-27T00:00:00"</f>
        <v>2023-09-27T00:00:00</v>
      </c>
      <c r="G39" s="1" t="str">
        <f t="shared" si="0"/>
        <v>Балапан</v>
      </c>
      <c r="H39" s="1" t="str">
        <f>"2024-07-24T16:00:00"</f>
        <v>2024-07-24T16:00:00</v>
      </c>
    </row>
    <row r="40" spans="1:8" x14ac:dyDescent="0.35">
      <c r="A40" s="1" t="str">
        <f>"201213553849"</f>
        <v>201213553849</v>
      </c>
      <c r="B40" s="1" t="s">
        <v>112</v>
      </c>
      <c r="C40" s="1" t="s">
        <v>113</v>
      </c>
      <c r="D40" s="1" t="s">
        <v>114</v>
      </c>
      <c r="E40" s="3">
        <v>44178</v>
      </c>
      <c r="F40" s="1" t="str">
        <f>"2022-07-07T00:00:00"</f>
        <v>2022-07-07T00:00:00</v>
      </c>
      <c r="G40" s="1" t="str">
        <f t="shared" si="0"/>
        <v>Балапан</v>
      </c>
      <c r="H40" s="1" t="str">
        <f>"2024-11-07T18:22:00"</f>
        <v>2024-11-07T18:22:00</v>
      </c>
    </row>
    <row r="41" spans="1:8" x14ac:dyDescent="0.35">
      <c r="A41" s="1" t="str">
        <f>"200731503618"</f>
        <v>200731503618</v>
      </c>
      <c r="B41" s="1" t="s">
        <v>115</v>
      </c>
      <c r="C41" s="1" t="s">
        <v>116</v>
      </c>
      <c r="D41" s="1" t="s">
        <v>117</v>
      </c>
      <c r="E41" s="3">
        <v>44043</v>
      </c>
      <c r="F41" s="1" t="str">
        <f>"2022-09-05T00:00:00"</f>
        <v>2022-09-05T00:00:00</v>
      </c>
      <c r="G41" s="1" t="str">
        <f t="shared" si="0"/>
        <v>Балапан</v>
      </c>
      <c r="H41" s="1" t="str">
        <f>"2023-08-04T00:00:00"</f>
        <v>2023-08-04T00:00:00</v>
      </c>
    </row>
    <row r="42" spans="1:8" x14ac:dyDescent="0.35">
      <c r="A42" s="1" t="str">
        <f>"200811505123"</f>
        <v>200811505123</v>
      </c>
      <c r="B42" s="1" t="s">
        <v>118</v>
      </c>
      <c r="C42" s="1" t="s">
        <v>119</v>
      </c>
      <c r="D42" s="1" t="s">
        <v>120</v>
      </c>
      <c r="E42" s="3">
        <v>44054</v>
      </c>
      <c r="F42" s="1" t="str">
        <f>"2022-08-16T00:00:00"</f>
        <v>2022-08-16T00:00:00</v>
      </c>
      <c r="G42" s="1" t="str">
        <f t="shared" si="0"/>
        <v>Балапан</v>
      </c>
      <c r="H42" s="1" t="str">
        <f>"2025-08-06T17:31:00"</f>
        <v>2025-08-06T17:31:00</v>
      </c>
    </row>
    <row r="43" spans="1:8" x14ac:dyDescent="0.35">
      <c r="A43" s="1" t="str">
        <f>"210111654848"</f>
        <v>210111654848</v>
      </c>
      <c r="B43" s="1" t="s">
        <v>69</v>
      </c>
      <c r="C43" s="1" t="s">
        <v>121</v>
      </c>
      <c r="D43" s="1" t="s">
        <v>71</v>
      </c>
      <c r="E43" s="3">
        <v>44207</v>
      </c>
      <c r="F43" s="4" t="str">
        <f>"2023-08-29T00:00:00"</f>
        <v>2023-08-29T00:00:00</v>
      </c>
      <c r="G43" s="1" t="str">
        <f t="shared" si="0"/>
        <v>Балапан</v>
      </c>
      <c r="H43" s="1" t="str">
        <f>"2025-11-05T14:35:00"</f>
        <v>2025-11-05T14:35:00</v>
      </c>
    </row>
    <row r="44" spans="1:8" x14ac:dyDescent="0.35">
      <c r="A44" s="1" t="str">
        <f>"210311652472"</f>
        <v>210311652472</v>
      </c>
      <c r="B44" s="1" t="s">
        <v>122</v>
      </c>
      <c r="C44" s="1" t="s">
        <v>123</v>
      </c>
      <c r="D44" s="1" t="s">
        <v>124</v>
      </c>
      <c r="E44" s="3">
        <v>44266</v>
      </c>
      <c r="F44" s="1" t="str">
        <f>"2022-09-16T00:00:00"</f>
        <v>2022-09-16T00:00:00</v>
      </c>
      <c r="G44" s="1" t="str">
        <f t="shared" si="0"/>
        <v>Балапан</v>
      </c>
      <c r="H44" s="1"/>
    </row>
    <row r="45" spans="1:8" x14ac:dyDescent="0.35">
      <c r="A45" s="1" t="str">
        <f>"210605654922"</f>
        <v>210605654922</v>
      </c>
      <c r="B45" s="1" t="s">
        <v>125</v>
      </c>
      <c r="C45" s="1" t="s">
        <v>126</v>
      </c>
      <c r="D45" s="1" t="s">
        <v>127</v>
      </c>
      <c r="E45" s="3">
        <v>44352</v>
      </c>
      <c r="F45" s="1" t="str">
        <f>"2022-12-05T00:00:00"</f>
        <v>2022-12-05T00:00:00</v>
      </c>
      <c r="G45" s="1" t="str">
        <f t="shared" si="0"/>
        <v>Балапан</v>
      </c>
      <c r="H45" s="1"/>
    </row>
    <row r="46" spans="1:8" x14ac:dyDescent="0.35">
      <c r="A46" s="1" t="str">
        <f>"210126552074"</f>
        <v>210126552074</v>
      </c>
      <c r="B46" s="1" t="s">
        <v>128</v>
      </c>
      <c r="C46" s="1" t="s">
        <v>129</v>
      </c>
      <c r="D46" s="1"/>
      <c r="E46" s="3">
        <v>44222</v>
      </c>
      <c r="F46" s="4" t="str">
        <f>"2023-04-03T00:00:00"</f>
        <v>2023-04-03T00:00:00</v>
      </c>
      <c r="G46" s="1" t="str">
        <f t="shared" si="0"/>
        <v>Балапан</v>
      </c>
      <c r="H46" s="1"/>
    </row>
    <row r="47" spans="1:8" x14ac:dyDescent="0.35">
      <c r="A47" s="1" t="str">
        <f>"210523652772"</f>
        <v>210523652772</v>
      </c>
      <c r="B47" s="1" t="s">
        <v>130</v>
      </c>
      <c r="C47" s="1" t="s">
        <v>131</v>
      </c>
      <c r="D47" s="1" t="s">
        <v>132</v>
      </c>
      <c r="E47" s="3">
        <v>44339</v>
      </c>
      <c r="F47" s="4" t="str">
        <f>"2023-04-19T00:00:00"</f>
        <v>2023-04-19T00:00:00</v>
      </c>
      <c r="G47" s="1" t="str">
        <f t="shared" si="0"/>
        <v>Балапан</v>
      </c>
      <c r="H47" s="1"/>
    </row>
    <row r="48" spans="1:8" x14ac:dyDescent="0.35">
      <c r="A48" s="1" t="str">
        <f>"210702652271"</f>
        <v>210702652271</v>
      </c>
      <c r="B48" s="1" t="s">
        <v>133</v>
      </c>
      <c r="C48" s="1" t="s">
        <v>45</v>
      </c>
      <c r="D48" s="1" t="s">
        <v>134</v>
      </c>
      <c r="E48" s="3">
        <v>44379</v>
      </c>
      <c r="F48" s="4" t="str">
        <f>"2023-08-23T00:00:00"</f>
        <v>2023-08-23T00:00:00</v>
      </c>
      <c r="G48" s="1" t="str">
        <f t="shared" si="0"/>
        <v>Балапан</v>
      </c>
      <c r="H48" s="1"/>
    </row>
    <row r="49" spans="1:8" x14ac:dyDescent="0.35">
      <c r="A49" s="1" t="str">
        <f>"210710655347"</f>
        <v>210710655347</v>
      </c>
      <c r="B49" s="1" t="s">
        <v>135</v>
      </c>
      <c r="C49" s="1" t="s">
        <v>136</v>
      </c>
      <c r="D49" s="1" t="s">
        <v>137</v>
      </c>
      <c r="E49" s="3">
        <v>44387</v>
      </c>
      <c r="F49" s="4" t="str">
        <f>"2023-08-29T00:00:00"</f>
        <v>2023-08-29T00:00:00</v>
      </c>
      <c r="G49" s="1" t="str">
        <f t="shared" si="0"/>
        <v>Балапан</v>
      </c>
      <c r="H49" s="1"/>
    </row>
    <row r="50" spans="1:8" x14ac:dyDescent="0.35">
      <c r="A50" s="1" t="str">
        <f>"221028550684"</f>
        <v>221028550684</v>
      </c>
      <c r="B50" s="1" t="s">
        <v>138</v>
      </c>
      <c r="C50" s="1" t="s">
        <v>110</v>
      </c>
      <c r="D50" s="1" t="s">
        <v>139</v>
      </c>
      <c r="E50" s="3">
        <v>44862</v>
      </c>
      <c r="F50" s="1" t="str">
        <f>"2025-11-25T00:00:00"</f>
        <v>2025-11-25T00:00:00</v>
      </c>
      <c r="G50" s="1" t="str">
        <f t="shared" si="0"/>
        <v>Балапан</v>
      </c>
      <c r="H50" s="1"/>
    </row>
    <row r="51" spans="1:8" x14ac:dyDescent="0.35">
      <c r="A51" s="1" t="str">
        <f>"221130651910"</f>
        <v>221130651910</v>
      </c>
      <c r="B51" s="1" t="s">
        <v>140</v>
      </c>
      <c r="C51" s="1" t="s">
        <v>141</v>
      </c>
      <c r="D51" s="1" t="s">
        <v>142</v>
      </c>
      <c r="E51" s="3">
        <v>44895</v>
      </c>
      <c r="F51" s="1" t="str">
        <f>"2025-12-26T00:00:00"</f>
        <v>2025-12-26T00:00:00</v>
      </c>
      <c r="G51" s="1" t="str">
        <f t="shared" si="0"/>
        <v>Балапан</v>
      </c>
      <c r="H51" s="1"/>
    </row>
    <row r="52" spans="1:8" x14ac:dyDescent="0.35">
      <c r="A52" s="1" t="str">
        <f>"211218650671"</f>
        <v>211218650671</v>
      </c>
      <c r="B52" s="1" t="s">
        <v>143</v>
      </c>
      <c r="C52" s="1" t="s">
        <v>144</v>
      </c>
      <c r="D52" s="1" t="s">
        <v>145</v>
      </c>
      <c r="E52" s="3">
        <v>44548</v>
      </c>
      <c r="F52" s="1" t="str">
        <f>"2024-11-14T00:00:00"</f>
        <v>2024-11-14T00:00:00</v>
      </c>
      <c r="G52" s="1" t="str">
        <f t="shared" si="0"/>
        <v>Балапан</v>
      </c>
      <c r="H52" s="1"/>
    </row>
    <row r="53" spans="1:8" x14ac:dyDescent="0.35">
      <c r="A53" s="1" t="str">
        <f>"211105654848"</f>
        <v>211105654848</v>
      </c>
      <c r="B53" s="1" t="s">
        <v>146</v>
      </c>
      <c r="C53" s="1" t="s">
        <v>147</v>
      </c>
      <c r="D53" s="1" t="s">
        <v>148</v>
      </c>
      <c r="E53" s="3">
        <v>44505</v>
      </c>
      <c r="F53" s="1" t="str">
        <f>"2025-03-07T00:00:00"</f>
        <v>2025-03-07T00:00:00</v>
      </c>
      <c r="G53" s="1" t="str">
        <f t="shared" si="0"/>
        <v>Балапан</v>
      </c>
      <c r="H53" s="1"/>
    </row>
    <row r="54" spans="1:8" x14ac:dyDescent="0.35">
      <c r="A54" s="1" t="str">
        <f>"220331650259"</f>
        <v>220331650259</v>
      </c>
      <c r="B54" s="1" t="s">
        <v>149</v>
      </c>
      <c r="C54" s="1" t="s">
        <v>150</v>
      </c>
      <c r="D54" s="1" t="s">
        <v>151</v>
      </c>
      <c r="E54" s="3">
        <v>44651</v>
      </c>
      <c r="F54" s="1" t="str">
        <f>"2025-03-13T00:00:00"</f>
        <v>2025-03-13T00:00:00</v>
      </c>
      <c r="G54" s="1" t="str">
        <f t="shared" si="0"/>
        <v>Балапан</v>
      </c>
      <c r="H54" s="1"/>
    </row>
    <row r="55" spans="1:8" x14ac:dyDescent="0.35">
      <c r="A55" s="1" t="str">
        <f>"210120550858"</f>
        <v>210120550858</v>
      </c>
      <c r="B55" s="1" t="s">
        <v>152</v>
      </c>
      <c r="C55" s="1" t="s">
        <v>153</v>
      </c>
      <c r="D55" s="1" t="s">
        <v>154</v>
      </c>
      <c r="E55" s="3">
        <v>44216</v>
      </c>
      <c r="F55" s="4" t="str">
        <f>"2023-08-16T00:00:00"</f>
        <v>2023-08-16T00:00:00</v>
      </c>
      <c r="G55" s="1" t="str">
        <f t="shared" si="0"/>
        <v>Балапан</v>
      </c>
      <c r="H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Гульсим</cp:lastModifiedBy>
  <dcterms:created xsi:type="dcterms:W3CDTF">2015-06-05T18:17:20Z</dcterms:created>
  <dcterms:modified xsi:type="dcterms:W3CDTF">2026-01-11T13:22:00Z</dcterms:modified>
</cp:coreProperties>
</file>